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kseggerman/Documents/Calculators/"/>
    </mc:Choice>
  </mc:AlternateContent>
  <bookViews>
    <workbookView xWindow="1400" yWindow="460" windowWidth="27400" windowHeight="1448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N14" i="1"/>
  <c r="N18" i="1"/>
  <c r="N21" i="1"/>
  <c r="E18" i="1"/>
  <c r="H14" i="1"/>
  <c r="E19" i="1"/>
  <c r="N19" i="1"/>
  <c r="N20" i="1"/>
  <c r="H15" i="1"/>
  <c r="Q24" i="1"/>
  <c r="N12" i="1"/>
  <c r="N11" i="1"/>
  <c r="Q25" i="1"/>
  <c r="Q21" i="1"/>
  <c r="N22" i="1"/>
  <c r="E20" i="1"/>
  <c r="P20" i="1"/>
  <c r="Q19" i="1"/>
  <c r="Q20" i="1"/>
  <c r="E21" i="1"/>
  <c r="P21" i="1"/>
  <c r="Q22" i="1"/>
  <c r="E22" i="1"/>
  <c r="P22" i="1"/>
  <c r="P19" i="1"/>
</calcChain>
</file>

<file path=xl/sharedStrings.xml><?xml version="1.0" encoding="utf-8"?>
<sst xmlns="http://schemas.openxmlformats.org/spreadsheetml/2006/main" count="46" uniqueCount="31">
  <si>
    <t>Head Model</t>
  </si>
  <si>
    <t># Rows</t>
  </si>
  <si>
    <t>Market Price</t>
  </si>
  <si>
    <t xml:space="preserve">Acres </t>
  </si>
  <si>
    <t>ROI</t>
  </si>
  <si>
    <t>Total Acres Harvested YR #1</t>
  </si>
  <si>
    <t xml:space="preserve">Bushels Saved With YS YR #1 </t>
  </si>
  <si>
    <t>612C JD</t>
  </si>
  <si>
    <t>180 Detroit Ave</t>
  </si>
  <si>
    <t>Morton, IL 61550</t>
  </si>
  <si>
    <t>360 YIELD SAVER Chain Kit/Row</t>
  </si>
  <si>
    <t>360 YIELD SAVER Brush Kit/Row</t>
  </si>
  <si>
    <t>360 YIELD SAVER $/Row</t>
  </si>
  <si>
    <t>360 YIELD SAVER $ for Head</t>
  </si>
  <si>
    <t>360 YIELD SAVER Brush Kit/Head</t>
  </si>
  <si>
    <t xml:space="preserve">COMBINED YEARLY TOTAL </t>
  </si>
  <si>
    <t>360 YIELD CENTER</t>
  </si>
  <si>
    <t xml:space="preserve">360 YIELD SAVER Brush Kits maintain a high level of savings during the first 100 acres per row. The savings decline as blocks reach 150 acres per row. </t>
  </si>
  <si>
    <t>360 YIELD SAVER has kernel saving on average from 70% - 85% during the first 100 acres per row of operation. (Use left hand calculator).</t>
  </si>
  <si>
    <t xml:space="preserve">360 YIELD SAVER continues to show high kernel savings beyond 100 acres per row on average of 58% - 74% up to 150 acres per row. (Use right hand calculator). </t>
  </si>
  <si>
    <t>Header loss increases as corn get drier. Adjust "bushel advantage" to reflect increased loss.</t>
  </si>
  <si>
    <t>360 YIELD SAVER Row Chain Kits have a useful life similar to the current gathering chains. This calculator assumes a three-year life.</t>
  </si>
  <si>
    <r>
      <t xml:space="preserve">CELLS IN </t>
    </r>
    <r>
      <rPr>
        <b/>
        <sz val="9"/>
        <color rgb="FFFF0000"/>
        <rFont val="Calibri (Body)"/>
      </rPr>
      <t>RED</t>
    </r>
    <r>
      <rPr>
        <b/>
        <sz val="9"/>
        <color theme="1"/>
        <rFont val="Calibri"/>
        <family val="2"/>
        <scheme val="minor"/>
      </rPr>
      <t xml:space="preserve"> CAN BE EDITED</t>
    </r>
  </si>
  <si>
    <t>360 YIELD SAVER Economic Advantage 
(Remaining Acres Beyond 100 Per Row to Finsh Season)</t>
  </si>
  <si>
    <t>360 YIELD SAVER Economic Advantage 
(1st 100 Acres Per Row of operation)</t>
  </si>
  <si>
    <t>360 YIELD SAVER 
3 Year $ Advantage</t>
  </si>
  <si>
    <t>360 YIELD SAVER 
Bushel Advantage</t>
  </si>
  <si>
    <t>360 YIELD SAVER $ /
Acre Advantage</t>
  </si>
  <si>
    <t>360 YIELD SAVER $ /
Farm Advantage Year 2</t>
  </si>
  <si>
    <t>360 YIELD SAVER $ /
Farm Advantage Year 1</t>
  </si>
  <si>
    <t>360 YIELD SAVER $ /
Farm Advantage 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</si>
</sst>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7"/>
      <color theme="1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7"/>
      <color rgb="FFFF000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FF0000"/>
      <name val="Calibri Light"/>
      <family val="2"/>
      <scheme val="major"/>
    </font>
    <font>
      <b/>
      <sz val="9"/>
      <color rgb="FFFF000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7" fillId="3" borderId="5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0" fillId="3" borderId="17" xfId="0" applyFill="1" applyBorder="1" applyProtection="1">
      <protection locked="0"/>
    </xf>
    <xf numFmtId="0" fontId="11" fillId="3" borderId="2" xfId="0" applyFont="1" applyFill="1" applyBorder="1" applyAlignment="1" applyProtection="1">
      <alignment horizontal="center"/>
    </xf>
    <xf numFmtId="0" fontId="0" fillId="3" borderId="1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44" fontId="4" fillId="2" borderId="0" xfId="1" applyFont="1" applyFill="1" applyBorder="1" applyProtection="1">
      <protection locked="0"/>
    </xf>
    <xf numFmtId="44" fontId="4" fillId="2" borderId="0" xfId="0" applyNumberFormat="1" applyFont="1" applyFill="1" applyBorder="1" applyProtection="1">
      <protection hidden="1"/>
    </xf>
    <xf numFmtId="0" fontId="4" fillId="2" borderId="0" xfId="0" applyFont="1" applyFill="1" applyBorder="1" applyProtection="1"/>
    <xf numFmtId="0" fontId="2" fillId="2" borderId="0" xfId="0" applyFont="1" applyFill="1" applyBorder="1" applyProtection="1"/>
    <xf numFmtId="0" fontId="5" fillId="2" borderId="0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0" fillId="2" borderId="13" xfId="0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44" fontId="8" fillId="2" borderId="0" xfId="1" applyFont="1" applyFill="1" applyBorder="1" applyProtection="1">
      <protection locked="0"/>
    </xf>
    <xf numFmtId="44" fontId="8" fillId="2" borderId="0" xfId="0" applyNumberFormat="1" applyFont="1" applyFill="1" applyBorder="1" applyProtection="1">
      <protection hidden="1"/>
    </xf>
    <xf numFmtId="0" fontId="9" fillId="2" borderId="0" xfId="0" applyFont="1" applyFill="1" applyBorder="1" applyProtection="1"/>
    <xf numFmtId="0" fontId="9" fillId="2" borderId="0" xfId="0" applyFont="1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9" fontId="0" fillId="2" borderId="0" xfId="3" applyFont="1" applyFill="1" applyAlignment="1" applyProtection="1">
      <alignment horizontal="left"/>
      <protection locked="0"/>
    </xf>
    <xf numFmtId="9" fontId="0" fillId="0" borderId="0" xfId="3" applyFont="1" applyAlignment="1" applyProtection="1">
      <alignment horizontal="left"/>
      <protection locked="0"/>
    </xf>
    <xf numFmtId="0" fontId="10" fillId="2" borderId="15" xfId="0" applyFont="1" applyFill="1" applyBorder="1" applyProtection="1">
      <protection hidden="1"/>
    </xf>
    <xf numFmtId="0" fontId="4" fillId="0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/>
      <protection locked="0"/>
    </xf>
    <xf numFmtId="7" fontId="4" fillId="2" borderId="0" xfId="1" applyNumberFormat="1" applyFont="1" applyFill="1" applyBorder="1" applyAlignment="1" applyProtection="1">
      <alignment horizontal="center"/>
    </xf>
    <xf numFmtId="0" fontId="4" fillId="2" borderId="0" xfId="0" applyFont="1" applyFill="1" applyBorder="1" applyProtection="1">
      <protection locked="0"/>
    </xf>
    <xf numFmtId="44" fontId="4" fillId="2" borderId="0" xfId="0" applyNumberFormat="1" applyFont="1" applyFill="1" applyBorder="1" applyAlignment="1" applyProtection="1">
      <alignment horizontal="center"/>
      <protection hidden="1"/>
    </xf>
    <xf numFmtId="44" fontId="3" fillId="2" borderId="0" xfId="0" applyNumberFormat="1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Protection="1"/>
    <xf numFmtId="0" fontId="5" fillId="2" borderId="0" xfId="0" applyFont="1" applyFill="1" applyBorder="1" applyProtection="1">
      <protection hidden="1"/>
    </xf>
    <xf numFmtId="0" fontId="2" fillId="2" borderId="8" xfId="0" applyFont="1" applyFill="1" applyBorder="1" applyProtection="1"/>
    <xf numFmtId="0" fontId="4" fillId="2" borderId="0" xfId="0" applyFont="1" applyFill="1" applyBorder="1" applyAlignment="1" applyProtection="1">
      <alignment horizontal="right"/>
      <protection locked="0"/>
    </xf>
    <xf numFmtId="44" fontId="4" fillId="2" borderId="0" xfId="0" applyNumberFormat="1" applyFont="1" applyFill="1" applyBorder="1" applyAlignment="1" applyProtection="1">
      <alignment horizontal="left"/>
      <protection hidden="1"/>
    </xf>
    <xf numFmtId="44" fontId="3" fillId="2" borderId="0" xfId="0" applyNumberFormat="1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center"/>
      <protection locked="0"/>
    </xf>
    <xf numFmtId="7" fontId="4" fillId="2" borderId="0" xfId="1" applyNumberFormat="1" applyFont="1" applyFill="1" applyBorder="1" applyAlignment="1" applyProtection="1">
      <alignment horizontal="center"/>
      <protection locked="0"/>
    </xf>
    <xf numFmtId="44" fontId="4" fillId="2" borderId="0" xfId="0" applyNumberFormat="1" applyFont="1" applyFill="1" applyBorder="1" applyProtection="1"/>
    <xf numFmtId="0" fontId="12" fillId="2" borderId="0" xfId="0" applyFont="1" applyFill="1" applyProtection="1">
      <protection locked="0"/>
    </xf>
    <xf numFmtId="0" fontId="6" fillId="2" borderId="15" xfId="0" applyFont="1" applyFill="1" applyBorder="1" applyProtection="1">
      <protection hidden="1"/>
    </xf>
    <xf numFmtId="0" fontId="7" fillId="3" borderId="10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4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6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Border="1" applyProtection="1"/>
    <xf numFmtId="0" fontId="5" fillId="2" borderId="0" xfId="0" applyFont="1" applyFill="1" applyBorder="1" applyProtection="1">
      <protection hidden="1"/>
    </xf>
    <xf numFmtId="0" fontId="14" fillId="2" borderId="1" xfId="0" applyFont="1" applyFill="1" applyBorder="1" applyAlignment="1" applyProtection="1">
      <alignment horizontal="left"/>
      <protection hidden="1"/>
    </xf>
    <xf numFmtId="0" fontId="15" fillId="4" borderId="8" xfId="0" applyFont="1" applyFill="1" applyBorder="1" applyAlignment="1" applyProtection="1">
      <alignment horizontal="center"/>
      <protection locked="0"/>
    </xf>
    <xf numFmtId="0" fontId="14" fillId="4" borderId="20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14" fillId="4" borderId="22" xfId="0" applyFont="1" applyFill="1" applyBorder="1" applyAlignment="1" applyProtection="1">
      <alignment horizontal="center"/>
      <protection locked="0"/>
    </xf>
    <xf numFmtId="0" fontId="15" fillId="4" borderId="0" xfId="1" applyNumberFormat="1" applyFont="1" applyFill="1" applyBorder="1" applyAlignment="1" applyProtection="1">
      <alignment horizontal="center"/>
      <protection locked="0"/>
    </xf>
    <xf numFmtId="1" fontId="14" fillId="4" borderId="22" xfId="1" applyNumberFormat="1" applyFont="1" applyFill="1" applyBorder="1" applyAlignment="1" applyProtection="1">
      <alignment horizontal="center"/>
      <protection locked="0"/>
    </xf>
    <xf numFmtId="7" fontId="15" fillId="4" borderId="0" xfId="1" applyNumberFormat="1" applyFont="1" applyFill="1" applyBorder="1" applyAlignment="1" applyProtection="1">
      <alignment horizontal="center"/>
      <protection locked="0"/>
    </xf>
    <xf numFmtId="7" fontId="14" fillId="4" borderId="21" xfId="1" applyNumberFormat="1" applyFont="1" applyFill="1" applyBorder="1" applyAlignment="1" applyProtection="1">
      <alignment horizontal="center"/>
      <protection locked="0"/>
    </xf>
    <xf numFmtId="44" fontId="14" fillId="4" borderId="1" xfId="1" applyFont="1" applyFill="1" applyBorder="1" applyProtection="1">
      <protection locked="0"/>
    </xf>
    <xf numFmtId="44" fontId="14" fillId="2" borderId="1" xfId="0" applyNumberFormat="1" applyFont="1" applyFill="1" applyBorder="1" applyProtection="1">
      <protection hidden="1"/>
    </xf>
    <xf numFmtId="0" fontId="14" fillId="2" borderId="7" xfId="0" applyFont="1" applyFill="1" applyBorder="1" applyProtection="1">
      <protection hidden="1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/>
      <protection hidden="1"/>
    </xf>
    <xf numFmtId="0" fontId="14" fillId="2" borderId="1" xfId="0" applyFont="1" applyFill="1" applyBorder="1" applyAlignment="1" applyProtection="1">
      <alignment horizontal="center"/>
    </xf>
    <xf numFmtId="0" fontId="14" fillId="4" borderId="1" xfId="1" applyNumberFormat="1" applyFont="1" applyFill="1" applyBorder="1" applyAlignment="1" applyProtection="1">
      <alignment horizontal="center"/>
      <protection locked="0"/>
    </xf>
    <xf numFmtId="7" fontId="14" fillId="2" borderId="1" xfId="1" applyNumberFormat="1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15" fillId="2" borderId="8" xfId="0" applyFont="1" applyFill="1" applyBorder="1" applyProtection="1"/>
    <xf numFmtId="0" fontId="15" fillId="2" borderId="9" xfId="0" applyFont="1" applyFill="1" applyBorder="1" applyProtection="1"/>
    <xf numFmtId="0" fontId="14" fillId="4" borderId="1" xfId="0" applyFont="1" applyFill="1" applyBorder="1" applyProtection="1">
      <protection locked="0"/>
    </xf>
    <xf numFmtId="0" fontId="14" fillId="2" borderId="12" xfId="0" applyFont="1" applyFill="1" applyBorder="1" applyAlignment="1" applyProtection="1">
      <alignment horizontal="left"/>
      <protection hidden="1"/>
    </xf>
    <xf numFmtId="0" fontId="14" fillId="2" borderId="7" xfId="0" applyFont="1" applyFill="1" applyBorder="1" applyAlignment="1" applyProtection="1">
      <alignment horizontal="left"/>
      <protection hidden="1"/>
    </xf>
    <xf numFmtId="44" fontId="16" fillId="0" borderId="1" xfId="0" applyNumberFormat="1" applyFont="1" applyFill="1" applyBorder="1" applyAlignment="1" applyProtection="1">
      <alignment horizontal="center"/>
    </xf>
    <xf numFmtId="9" fontId="16" fillId="0" borderId="1" xfId="3" applyFont="1" applyFill="1" applyBorder="1" applyAlignment="1" applyProtection="1">
      <alignment horizontal="center"/>
    </xf>
    <xf numFmtId="0" fontId="15" fillId="2" borderId="2" xfId="0" applyFont="1" applyFill="1" applyBorder="1" applyProtection="1"/>
    <xf numFmtId="0" fontId="16" fillId="2" borderId="1" xfId="0" applyFont="1" applyFill="1" applyBorder="1" applyAlignment="1" applyProtection="1">
      <alignment horizontal="left"/>
      <protection hidden="1"/>
    </xf>
    <xf numFmtId="43" fontId="16" fillId="2" borderId="1" xfId="2" applyFont="1" applyFill="1" applyBorder="1" applyAlignment="1" applyProtection="1">
      <alignment horizontal="left"/>
      <protection hidden="1"/>
    </xf>
    <xf numFmtId="0" fontId="18" fillId="2" borderId="15" xfId="0" applyFont="1" applyFill="1" applyBorder="1" applyProtection="1">
      <protection hidden="1"/>
    </xf>
    <xf numFmtId="0" fontId="16" fillId="2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9" fontId="14" fillId="2" borderId="0" xfId="3" applyFont="1" applyFill="1" applyAlignment="1" applyProtection="1">
      <alignment horizontal="left"/>
      <protection locked="0"/>
    </xf>
    <xf numFmtId="0" fontId="17" fillId="3" borderId="5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wrapText="1"/>
      <protection hidden="1"/>
    </xf>
    <xf numFmtId="44" fontId="14" fillId="2" borderId="1" xfId="0" applyNumberFormat="1" applyFont="1" applyFill="1" applyBorder="1" applyAlignment="1" applyProtection="1">
      <alignment horizontal="center" vertical="center"/>
    </xf>
    <xf numFmtId="9" fontId="14" fillId="2" borderId="1" xfId="3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vertical="center" wrapText="1"/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44" fontId="14" fillId="2" borderId="1" xfId="0" applyNumberFormat="1" applyFont="1" applyFill="1" applyBorder="1" applyAlignment="1" applyProtection="1">
      <alignment horizontal="center" vertical="center"/>
      <protection hidden="1"/>
    </xf>
    <xf numFmtId="44" fontId="14" fillId="2" borderId="1" xfId="0" applyNumberFormat="1" applyFont="1" applyFill="1" applyBorder="1" applyAlignment="1" applyProtection="1">
      <alignment horizontal="left" vertical="center"/>
      <protection hidden="1"/>
    </xf>
    <xf numFmtId="0" fontId="16" fillId="2" borderId="12" xfId="0" applyFont="1" applyFill="1" applyBorder="1" applyAlignment="1" applyProtection="1">
      <alignment vertical="center" wrapText="1"/>
      <protection hidden="1"/>
    </xf>
    <xf numFmtId="0" fontId="16" fillId="2" borderId="7" xfId="0" applyFont="1" applyFill="1" applyBorder="1" applyAlignment="1" applyProtection="1">
      <alignment vertical="center"/>
      <protection hidden="1"/>
    </xf>
    <xf numFmtId="44" fontId="16" fillId="2" borderId="1" xfId="0" applyNumberFormat="1" applyFont="1" applyFill="1" applyBorder="1" applyAlignment="1" applyProtection="1">
      <alignment horizontal="left" vertical="center"/>
      <protection hidden="1"/>
    </xf>
    <xf numFmtId="0" fontId="16" fillId="0" borderId="12" xfId="0" applyFont="1" applyFill="1" applyBorder="1" applyAlignment="1" applyProtection="1">
      <alignment vertical="center" wrapText="1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44" fontId="16" fillId="0" borderId="1" xfId="0" applyNumberFormat="1" applyFont="1" applyFill="1" applyBorder="1" applyAlignment="1" applyProtection="1">
      <alignment vertical="center"/>
      <protection hidden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vertical="center"/>
    </xf>
    <xf numFmtId="9" fontId="16" fillId="2" borderId="20" xfId="3" applyFont="1" applyFill="1" applyBorder="1" applyAlignment="1" applyProtection="1">
      <alignment vertical="center"/>
    </xf>
    <xf numFmtId="0" fontId="16" fillId="2" borderId="0" xfId="0" applyFont="1" applyFill="1" applyAlignment="1" applyProtection="1">
      <alignment horizontal="right"/>
      <protection locked="0"/>
    </xf>
    <xf numFmtId="0" fontId="14" fillId="2" borderId="0" xfId="0" applyFont="1" applyFill="1" applyAlignment="1" applyProtection="1">
      <alignment horizontal="right"/>
      <protection locked="0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27912</xdr:colOff>
      <xdr:row>1</xdr:row>
      <xdr:rowOff>68133</xdr:rowOff>
    </xdr:from>
    <xdr:to>
      <xdr:col>6</xdr:col>
      <xdr:colOff>530329</xdr:colOff>
      <xdr:row>5</xdr:row>
      <xdr:rowOff>81604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341" y="193737"/>
          <a:ext cx="2484175" cy="683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"/>
  <sheetViews>
    <sheetView tabSelected="1" zoomScale="91" zoomScaleNormal="91" zoomScalePageLayoutView="91" workbookViewId="0">
      <selection activeCell="V15" sqref="V15"/>
    </sheetView>
  </sheetViews>
  <sheetFormatPr baseColWidth="10" defaultColWidth="8.83203125" defaultRowHeight="15" x14ac:dyDescent="0.2"/>
  <cols>
    <col min="1" max="1" width="2.33203125" style="1" customWidth="1"/>
    <col min="2" max="2" width="1.1640625" style="1" customWidth="1"/>
    <col min="3" max="3" width="15.83203125" style="1" customWidth="1"/>
    <col min="4" max="4" width="1" style="1" hidden="1" customWidth="1"/>
    <col min="5" max="5" width="8" style="1" customWidth="1"/>
    <col min="6" max="6" width="1.1640625" style="1" customWidth="1"/>
    <col min="7" max="7" width="21.5" style="1" customWidth="1"/>
    <col min="8" max="8" width="8.33203125" style="1" customWidth="1"/>
    <col min="9" max="9" width="1.1640625" style="1" customWidth="1"/>
    <col min="10" max="10" width="1" style="1" customWidth="1"/>
    <col min="11" max="11" width="1.1640625" style="1" customWidth="1"/>
    <col min="12" max="12" width="15.83203125" style="1" customWidth="1"/>
    <col min="13" max="13" width="10.6640625" style="1" hidden="1" customWidth="1"/>
    <col min="14" max="14" width="8.1640625" style="1" customWidth="1"/>
    <col min="15" max="15" width="1.1640625" style="1" customWidth="1"/>
    <col min="16" max="16" width="18.6640625" style="1" customWidth="1"/>
    <col min="17" max="17" width="6.83203125" style="29" customWidth="1"/>
    <col min="18" max="18" width="1.1640625" style="1" customWidth="1"/>
    <col min="19" max="16384" width="8.83203125" style="1"/>
  </cols>
  <sheetData>
    <row r="1" spans="1:34" ht="10" customHeight="1" x14ac:dyDescent="0.2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8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3" customHeight="1" x14ac:dyDescent="0.2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" customHeight="1" x14ac:dyDescent="0.2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11" t="s">
        <v>16</v>
      </c>
      <c r="Q4" s="111"/>
      <c r="R4" s="11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2" customHeight="1" x14ac:dyDescent="0.2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12" t="s">
        <v>8</v>
      </c>
      <c r="Q5" s="112"/>
      <c r="R5" s="11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2" customHeight="1" x14ac:dyDescent="0.2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12" t="s">
        <v>9</v>
      </c>
      <c r="Q6" s="112"/>
      <c r="R6" s="11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1" customHeight="1" x14ac:dyDescent="0.2">
      <c r="A7" s="2"/>
      <c r="B7" s="2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8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38" customHeight="1" x14ac:dyDescent="0.2">
      <c r="A8" s="2"/>
      <c r="B8" s="8"/>
      <c r="C8" s="94" t="s">
        <v>24</v>
      </c>
      <c r="D8" s="73"/>
      <c r="E8" s="73"/>
      <c r="F8" s="73"/>
      <c r="G8" s="73"/>
      <c r="H8" s="74"/>
      <c r="I8" s="7"/>
      <c r="J8" s="4"/>
      <c r="K8" s="5"/>
      <c r="L8" s="94" t="s">
        <v>23</v>
      </c>
      <c r="M8" s="73"/>
      <c r="N8" s="73"/>
      <c r="O8" s="73"/>
      <c r="P8" s="73"/>
      <c r="Q8" s="73"/>
      <c r="R8" s="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8" customHeight="1" x14ac:dyDescent="0.2">
      <c r="A9" s="2"/>
      <c r="B9" s="9"/>
      <c r="C9" s="55"/>
      <c r="D9" s="55"/>
      <c r="E9" s="55"/>
      <c r="F9" s="55"/>
      <c r="G9" s="55"/>
      <c r="H9" s="55"/>
      <c r="I9" s="10"/>
      <c r="J9" s="50"/>
      <c r="K9" s="19"/>
      <c r="L9" s="56"/>
      <c r="M9" s="56"/>
      <c r="N9" s="56"/>
      <c r="O9" s="56"/>
      <c r="P9" s="56"/>
      <c r="Q9" s="56"/>
      <c r="R9" s="26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" customHeight="1" x14ac:dyDescent="0.2">
      <c r="A10" s="2"/>
      <c r="B10" s="9"/>
      <c r="C10" s="55"/>
      <c r="D10" s="55"/>
      <c r="E10" s="55"/>
      <c r="F10" s="55"/>
      <c r="G10" s="55"/>
      <c r="H10" s="55"/>
      <c r="I10" s="11"/>
      <c r="J10" s="51"/>
      <c r="K10" s="20"/>
      <c r="L10" s="57"/>
      <c r="M10" s="57"/>
      <c r="N10" s="57"/>
      <c r="O10" s="55"/>
      <c r="P10" s="57"/>
      <c r="Q10" s="57"/>
      <c r="R10" s="26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">
      <c r="A11" s="2"/>
      <c r="B11" s="9"/>
      <c r="C11" s="61" t="s">
        <v>0</v>
      </c>
      <c r="D11" s="62"/>
      <c r="E11" s="63" t="s">
        <v>7</v>
      </c>
      <c r="F11" s="45"/>
      <c r="G11" s="61" t="s">
        <v>10</v>
      </c>
      <c r="H11" s="70">
        <v>325</v>
      </c>
      <c r="I11" s="12"/>
      <c r="J11" s="51"/>
      <c r="K11" s="21"/>
      <c r="L11" s="75" t="s">
        <v>0</v>
      </c>
      <c r="M11" s="75"/>
      <c r="N11" s="76" t="str">
        <f>E11</f>
        <v>612C JD</v>
      </c>
      <c r="O11" s="32"/>
      <c r="P11" s="83" t="s">
        <v>10</v>
      </c>
      <c r="Q11" s="84"/>
      <c r="R11" s="2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">
      <c r="A12" s="2"/>
      <c r="B12" s="9"/>
      <c r="C12" s="61" t="s">
        <v>1</v>
      </c>
      <c r="D12" s="64"/>
      <c r="E12" s="65">
        <v>12</v>
      </c>
      <c r="F12" s="45"/>
      <c r="G12" s="61" t="s">
        <v>11</v>
      </c>
      <c r="H12" s="70">
        <v>275</v>
      </c>
      <c r="I12" s="12"/>
      <c r="J12" s="51"/>
      <c r="K12" s="21"/>
      <c r="L12" s="75" t="s">
        <v>1</v>
      </c>
      <c r="M12" s="75"/>
      <c r="N12" s="76">
        <f>E12</f>
        <v>12</v>
      </c>
      <c r="O12" s="32"/>
      <c r="P12" s="83" t="s">
        <v>11</v>
      </c>
      <c r="Q12" s="84"/>
      <c r="R12" s="2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">
      <c r="A13" s="2"/>
      <c r="B13" s="9"/>
      <c r="C13" s="61" t="s">
        <v>3</v>
      </c>
      <c r="D13" s="66"/>
      <c r="E13" s="67">
        <v>1200</v>
      </c>
      <c r="F13" s="33"/>
      <c r="G13" s="61" t="s">
        <v>12</v>
      </c>
      <c r="H13" s="71">
        <f>SUM(H11:H12)</f>
        <v>600</v>
      </c>
      <c r="I13" s="13"/>
      <c r="J13" s="51"/>
      <c r="K13" s="22"/>
      <c r="L13" s="75" t="s">
        <v>3</v>
      </c>
      <c r="M13" s="75"/>
      <c r="N13" s="77">
        <v>750</v>
      </c>
      <c r="O13" s="33"/>
      <c r="P13" s="83" t="s">
        <v>12</v>
      </c>
      <c r="Q13" s="84"/>
      <c r="R13" s="26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">
      <c r="A14" s="2"/>
      <c r="B14" s="9"/>
      <c r="C14" s="61" t="s">
        <v>2</v>
      </c>
      <c r="D14" s="68"/>
      <c r="E14" s="69">
        <v>3.65</v>
      </c>
      <c r="F14" s="46"/>
      <c r="G14" s="61" t="s">
        <v>13</v>
      </c>
      <c r="H14" s="71">
        <f>SUM(H13*E12)</f>
        <v>7200</v>
      </c>
      <c r="I14" s="13"/>
      <c r="J14" s="51"/>
      <c r="K14" s="22"/>
      <c r="L14" s="75" t="s">
        <v>2</v>
      </c>
      <c r="M14" s="75"/>
      <c r="N14" s="78">
        <f>E14</f>
        <v>3.65</v>
      </c>
      <c r="O14" s="34"/>
      <c r="P14" s="83" t="s">
        <v>13</v>
      </c>
      <c r="Q14" s="84"/>
      <c r="R14" s="26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">
      <c r="A15" s="2"/>
      <c r="B15" s="9"/>
      <c r="C15" s="53"/>
      <c r="D15" s="53"/>
      <c r="E15" s="53"/>
      <c r="F15" s="53"/>
      <c r="G15" s="61" t="s">
        <v>14</v>
      </c>
      <c r="H15" s="71">
        <f>SUM(H12*E12)</f>
        <v>3300</v>
      </c>
      <c r="I15" s="13"/>
      <c r="J15" s="51"/>
      <c r="K15" s="22"/>
      <c r="L15" s="79"/>
      <c r="M15" s="79"/>
      <c r="N15" s="80"/>
      <c r="O15" s="14"/>
      <c r="P15" s="83" t="s">
        <v>14</v>
      </c>
      <c r="Q15" s="84"/>
      <c r="R15" s="2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8" customHeight="1" x14ac:dyDescent="0.2">
      <c r="A16" s="2"/>
      <c r="B16" s="9"/>
      <c r="C16" s="53"/>
      <c r="D16" s="53"/>
      <c r="E16" s="53"/>
      <c r="F16" s="53"/>
      <c r="G16" s="14"/>
      <c r="H16" s="14"/>
      <c r="I16" s="14"/>
      <c r="J16" s="51"/>
      <c r="K16" s="20"/>
      <c r="L16" s="79"/>
      <c r="M16" s="79"/>
      <c r="N16" s="81"/>
      <c r="O16" s="31"/>
      <c r="P16" s="79"/>
      <c r="Q16" s="79"/>
      <c r="R16" s="26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5" customHeight="1" x14ac:dyDescent="0.2">
      <c r="A17" s="2"/>
      <c r="B17" s="9"/>
      <c r="C17" s="98" t="s">
        <v>26</v>
      </c>
      <c r="D17" s="99"/>
      <c r="E17" s="108">
        <v>2.5</v>
      </c>
      <c r="F17" s="42"/>
      <c r="G17" s="47"/>
      <c r="H17" s="14"/>
      <c r="I17" s="14"/>
      <c r="J17" s="51"/>
      <c r="K17" s="20"/>
      <c r="L17" s="95" t="s">
        <v>26</v>
      </c>
      <c r="M17" s="72"/>
      <c r="N17" s="82">
        <v>2.75</v>
      </c>
      <c r="O17" s="35"/>
      <c r="P17" s="2"/>
      <c r="Q17" s="2"/>
      <c r="R17" s="26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5" customHeight="1" x14ac:dyDescent="0.2">
      <c r="A18" s="2"/>
      <c r="B18" s="9"/>
      <c r="C18" s="98" t="s">
        <v>27</v>
      </c>
      <c r="D18" s="99"/>
      <c r="E18" s="101">
        <f>ROUND(SUM($E$14*$E$17),2)</f>
        <v>9.1300000000000008</v>
      </c>
      <c r="F18" s="43"/>
      <c r="G18" s="47"/>
      <c r="H18" s="14"/>
      <c r="I18" s="14"/>
      <c r="J18" s="51"/>
      <c r="K18" s="20"/>
      <c r="L18" s="95" t="s">
        <v>27</v>
      </c>
      <c r="M18" s="72"/>
      <c r="N18" s="71">
        <f>ROUND(SUM(N14*N17),2)</f>
        <v>10.039999999999999</v>
      </c>
      <c r="O18" s="13"/>
      <c r="P18" s="109" t="s">
        <v>15</v>
      </c>
      <c r="Q18" s="110" t="s">
        <v>4</v>
      </c>
      <c r="R18" s="26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5" customHeight="1" x14ac:dyDescent="0.2">
      <c r="A19" s="2"/>
      <c r="B19" s="9"/>
      <c r="C19" s="98" t="s">
        <v>29</v>
      </c>
      <c r="D19" s="99"/>
      <c r="E19" s="101">
        <f>SUM($E$13*$E$18)-$H$14</f>
        <v>3756.0000000000018</v>
      </c>
      <c r="F19" s="43"/>
      <c r="G19" s="47"/>
      <c r="H19" s="14"/>
      <c r="I19" s="14"/>
      <c r="J19" s="51"/>
      <c r="K19" s="20"/>
      <c r="L19" s="98" t="s">
        <v>29</v>
      </c>
      <c r="M19" s="99"/>
      <c r="N19" s="100">
        <f>(N13*N18)</f>
        <v>7529.9999999999991</v>
      </c>
      <c r="O19" s="36"/>
      <c r="P19" s="96">
        <f>E19+N19</f>
        <v>11286</v>
      </c>
      <c r="Q19" s="97">
        <f>((E13*E17*E14)+(N13*N17*N14)-H14)/H14</f>
        <v>1.56640625</v>
      </c>
      <c r="R19" s="2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5" customHeight="1" x14ac:dyDescent="0.2">
      <c r="A20" s="2"/>
      <c r="B20" s="9"/>
      <c r="C20" s="98" t="s">
        <v>28</v>
      </c>
      <c r="D20" s="99"/>
      <c r="E20" s="101">
        <f>SUM($E$13*$E$18)-$H$15</f>
        <v>7656.0000000000018</v>
      </c>
      <c r="F20" s="43"/>
      <c r="G20" s="14"/>
      <c r="H20" s="14"/>
      <c r="I20" s="14"/>
      <c r="J20" s="51"/>
      <c r="K20" s="20"/>
      <c r="L20" s="98" t="s">
        <v>28</v>
      </c>
      <c r="M20" s="99"/>
      <c r="N20" s="100">
        <f>N13*N18</f>
        <v>7529.9999999999991</v>
      </c>
      <c r="O20" s="13"/>
      <c r="P20" s="96">
        <f>E20+N20</f>
        <v>15186</v>
      </c>
      <c r="Q20" s="97">
        <f>((E13*E17*E14)+(N13*N17*N14)-H15)/H15</f>
        <v>4.5994318181818183</v>
      </c>
      <c r="R20" s="26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5" customHeight="1" x14ac:dyDescent="0.2">
      <c r="A21" s="2"/>
      <c r="B21" s="9"/>
      <c r="C21" s="98" t="s">
        <v>30</v>
      </c>
      <c r="D21" s="99"/>
      <c r="E21" s="101">
        <f>SUM($E$18*$E$13)-$H$15</f>
        <v>7656.0000000000018</v>
      </c>
      <c r="F21" s="43"/>
      <c r="G21" s="14"/>
      <c r="H21" s="14"/>
      <c r="I21" s="14"/>
      <c r="J21" s="51"/>
      <c r="K21" s="20"/>
      <c r="L21" s="98" t="s">
        <v>30</v>
      </c>
      <c r="M21" s="99"/>
      <c r="N21" s="100">
        <f>N13*N18</f>
        <v>7529.9999999999991</v>
      </c>
      <c r="O21" s="13"/>
      <c r="P21" s="96">
        <f>E21+N21</f>
        <v>15186</v>
      </c>
      <c r="Q21" s="97">
        <f>((E13*E17*E14)+(N13*N17*N14)-H15)/H15</f>
        <v>4.5994318181818183</v>
      </c>
      <c r="R21" s="26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5" customHeight="1" x14ac:dyDescent="0.2">
      <c r="A22" s="2"/>
      <c r="B22" s="9"/>
      <c r="C22" s="102" t="s">
        <v>25</v>
      </c>
      <c r="D22" s="103"/>
      <c r="E22" s="104">
        <f>SUM(E19:E21)</f>
        <v>19068.000000000007</v>
      </c>
      <c r="F22" s="44"/>
      <c r="G22" s="14"/>
      <c r="H22" s="14"/>
      <c r="I22" s="14"/>
      <c r="J22" s="51"/>
      <c r="K22" s="20"/>
      <c r="L22" s="105" t="s">
        <v>25</v>
      </c>
      <c r="M22" s="106"/>
      <c r="N22" s="107">
        <f>SUM(N19:N21)</f>
        <v>22589.999999999996</v>
      </c>
      <c r="O22" s="37"/>
      <c r="P22" s="85">
        <f>E22+N22</f>
        <v>41658</v>
      </c>
      <c r="Q22" s="86">
        <f>(Q19+Q20+Q21)/3</f>
        <v>3.5884232954545454</v>
      </c>
      <c r="R22" s="26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8" customHeight="1" x14ac:dyDescent="0.2">
      <c r="A23" s="2"/>
      <c r="B23" s="9"/>
      <c r="C23" s="59"/>
      <c r="D23" s="59"/>
      <c r="E23" s="59"/>
      <c r="F23" s="59"/>
      <c r="G23" s="59"/>
      <c r="H23" s="59"/>
      <c r="I23" s="15"/>
      <c r="J23" s="51"/>
      <c r="K23" s="23"/>
      <c r="L23" s="15"/>
      <c r="M23" s="39"/>
      <c r="N23" s="41"/>
      <c r="O23" s="15"/>
      <c r="P23" s="87"/>
      <c r="Q23" s="79"/>
      <c r="R23" s="2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">
      <c r="A24" s="2"/>
      <c r="B24" s="9"/>
      <c r="C24" s="60"/>
      <c r="D24" s="60"/>
      <c r="E24" s="60"/>
      <c r="F24" s="60"/>
      <c r="G24" s="60"/>
      <c r="H24" s="60"/>
      <c r="I24" s="16"/>
      <c r="J24" s="51"/>
      <c r="K24" s="24"/>
      <c r="L24" s="40"/>
      <c r="M24" s="38"/>
      <c r="N24" s="38"/>
      <c r="O24" s="38"/>
      <c r="P24" s="88" t="s">
        <v>5</v>
      </c>
      <c r="Q24" s="89">
        <f>E13+N13</f>
        <v>1950</v>
      </c>
      <c r="R24" s="26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">
      <c r="A25" s="2"/>
      <c r="B25" s="9"/>
      <c r="C25" s="54"/>
      <c r="D25" s="54"/>
      <c r="E25" s="54"/>
      <c r="F25" s="54"/>
      <c r="G25" s="54"/>
      <c r="H25" s="54"/>
      <c r="I25" s="17"/>
      <c r="J25" s="51"/>
      <c r="K25" s="25"/>
      <c r="L25" s="17"/>
      <c r="M25" s="17"/>
      <c r="N25" s="17"/>
      <c r="O25" s="17"/>
      <c r="P25" s="88" t="s">
        <v>6</v>
      </c>
      <c r="Q25" s="89">
        <f>(E13*E17)+(N13*N17)</f>
        <v>5062.5</v>
      </c>
      <c r="R25" s="2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8" customHeight="1" thickBot="1" x14ac:dyDescent="0.25">
      <c r="A26" s="2"/>
      <c r="B26" s="18"/>
      <c r="C26" s="49"/>
      <c r="D26" s="49"/>
      <c r="E26" s="49"/>
      <c r="F26" s="49"/>
      <c r="G26" s="49"/>
      <c r="H26" s="49"/>
      <c r="I26" s="49"/>
      <c r="J26" s="52"/>
      <c r="K26" s="30"/>
      <c r="L26" s="30"/>
      <c r="M26" s="30"/>
      <c r="N26" s="30"/>
      <c r="O26" s="30"/>
      <c r="P26" s="90"/>
      <c r="Q26" s="90"/>
      <c r="R26" s="27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8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8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3" customHeight="1" x14ac:dyDescent="0.2">
      <c r="A28" s="2"/>
      <c r="B28" s="91" t="s">
        <v>22</v>
      </c>
      <c r="C28" s="91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  <c r="R28" s="9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3" customHeight="1" x14ac:dyDescent="0.2">
      <c r="A29" s="2"/>
      <c r="B29" s="48" t="s">
        <v>21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3" customHeight="1" x14ac:dyDescent="0.2">
      <c r="A30" s="2"/>
      <c r="B30" s="48" t="s">
        <v>17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3" customHeight="1" x14ac:dyDescent="0.2">
      <c r="A31" s="2"/>
      <c r="B31" s="58" t="s">
        <v>18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3" customHeight="1" x14ac:dyDescent="0.2">
      <c r="A32" s="2"/>
      <c r="B32" s="48" t="s">
        <v>19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3" customHeight="1" x14ac:dyDescent="0.2">
      <c r="A33" s="2"/>
      <c r="B33" s="48" t="s">
        <v>20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8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8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8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8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8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8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8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8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8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8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8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8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8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8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8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8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8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8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8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8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8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8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8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8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8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8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8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8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8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8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8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8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8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8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8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8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8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8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8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8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8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8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8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8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8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</sheetData>
  <sheetProtection selectLockedCells="1"/>
  <mergeCells count="41">
    <mergeCell ref="P5:R5"/>
    <mergeCell ref="P4:R4"/>
    <mergeCell ref="P6:R6"/>
    <mergeCell ref="B31:R31"/>
    <mergeCell ref="B32:R32"/>
    <mergeCell ref="B33:R33"/>
    <mergeCell ref="C22:D22"/>
    <mergeCell ref="C23:H23"/>
    <mergeCell ref="C24:H24"/>
    <mergeCell ref="C18:D18"/>
    <mergeCell ref="C17:D17"/>
    <mergeCell ref="C19:D19"/>
    <mergeCell ref="C20:D20"/>
    <mergeCell ref="C21:D21"/>
    <mergeCell ref="B30:R30"/>
    <mergeCell ref="L8:Q8"/>
    <mergeCell ref="P13:Q13"/>
    <mergeCell ref="C9:H10"/>
    <mergeCell ref="C15:F15"/>
    <mergeCell ref="P14:Q14"/>
    <mergeCell ref="P15:Q15"/>
    <mergeCell ref="L9:Q10"/>
    <mergeCell ref="L11:M11"/>
    <mergeCell ref="L12:M12"/>
    <mergeCell ref="L13:M13"/>
    <mergeCell ref="L14:M14"/>
    <mergeCell ref="P11:Q11"/>
    <mergeCell ref="P12:Q12"/>
    <mergeCell ref="B28:C28"/>
    <mergeCell ref="B29:R29"/>
    <mergeCell ref="L21:M21"/>
    <mergeCell ref="L22:M22"/>
    <mergeCell ref="C26:I26"/>
    <mergeCell ref="J9:J26"/>
    <mergeCell ref="L17:M17"/>
    <mergeCell ref="L18:M18"/>
    <mergeCell ref="L19:M19"/>
    <mergeCell ref="L20:M20"/>
    <mergeCell ref="C16:F16"/>
    <mergeCell ref="C25:H25"/>
    <mergeCell ref="C8:H8"/>
  </mergeCells>
  <phoneticPr fontId="13" type="noConversion"/>
  <pageMargins left="0.7" right="0.7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Ury</dc:creator>
  <cp:lastModifiedBy>Microsoft Office User</cp:lastModifiedBy>
  <cp:lastPrinted>2016-07-07T14:44:01Z</cp:lastPrinted>
  <dcterms:created xsi:type="dcterms:W3CDTF">2016-07-01T14:55:18Z</dcterms:created>
  <dcterms:modified xsi:type="dcterms:W3CDTF">2017-09-25T15:41:39Z</dcterms:modified>
</cp:coreProperties>
</file>